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3560" windowHeight="11640"/>
  </bookViews>
  <sheets>
    <sheet name="Figure 5.3" sheetId="1" r:id="rId1"/>
    <sheet name="Figure 5.4" sheetId="12" r:id="rId2"/>
    <sheet name="Figure 5.5" sheetId="8" r:id="rId3"/>
    <sheet name="Figure 5.6" sheetId="10" r:id="rId4"/>
  </sheets>
  <calcPr calcId="125725"/>
</workbook>
</file>

<file path=xl/calcChain.xml><?xml version="1.0" encoding="utf-8"?>
<calcChain xmlns="http://schemas.openxmlformats.org/spreadsheetml/2006/main">
  <c r="F22" i="12"/>
  <c r="E22"/>
  <c r="D22"/>
  <c r="D23" s="1"/>
  <c r="C22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D22" i="1"/>
  <c r="D23" s="1"/>
  <c r="E22"/>
  <c r="C22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F22"/>
  <c r="D24" i="12" l="1"/>
  <c r="E23"/>
  <c r="F23" s="1"/>
  <c r="D24" i="1"/>
  <c r="E23"/>
  <c r="F23"/>
  <c r="D25" i="12" l="1"/>
  <c r="E24"/>
  <c r="F24" s="1"/>
  <c r="E24" i="1"/>
  <c r="D25"/>
  <c r="F24"/>
  <c r="D26" i="12" l="1"/>
  <c r="E25"/>
  <c r="F25" s="1"/>
  <c r="D26" i="1"/>
  <c r="E25"/>
  <c r="F25" s="1"/>
  <c r="D27" i="12" l="1"/>
  <c r="E26"/>
  <c r="F26" s="1"/>
  <c r="E26" i="1"/>
  <c r="F26" s="1"/>
  <c r="D27"/>
  <c r="D28" i="12" l="1"/>
  <c r="E27"/>
  <c r="F27" s="1"/>
  <c r="D28" i="1"/>
  <c r="E27"/>
  <c r="F27" s="1"/>
  <c r="D29" i="12" l="1"/>
  <c r="E28"/>
  <c r="F28" s="1"/>
  <c r="F28" i="1"/>
  <c r="E28"/>
  <c r="D29"/>
  <c r="D30" i="12" l="1"/>
  <c r="E29"/>
  <c r="F29" s="1"/>
  <c r="D30" i="1"/>
  <c r="E29"/>
  <c r="F29" s="1"/>
  <c r="D31" i="12" l="1"/>
  <c r="E30"/>
  <c r="F30" s="1"/>
  <c r="E30" i="1"/>
  <c r="F30" s="1"/>
  <c r="D31"/>
  <c r="D32" i="12" l="1"/>
  <c r="E31"/>
  <c r="F31" s="1"/>
  <c r="D32" i="1"/>
  <c r="E31"/>
  <c r="F31" s="1"/>
  <c r="D33" i="12" l="1"/>
  <c r="E32"/>
  <c r="F32" s="1"/>
  <c r="E32" i="1"/>
  <c r="F32" s="1"/>
  <c r="D33"/>
  <c r="D34" i="12" l="1"/>
  <c r="E33"/>
  <c r="F33" s="1"/>
  <c r="D34" i="1"/>
  <c r="E33"/>
  <c r="F33" s="1"/>
  <c r="D35" i="12" l="1"/>
  <c r="E34"/>
  <c r="F34" s="1"/>
  <c r="E34" i="1"/>
  <c r="F34" s="1"/>
  <c r="D35"/>
  <c r="D36" i="12" l="1"/>
  <c r="E35"/>
  <c r="F35" s="1"/>
  <c r="D36" i="1"/>
  <c r="E35"/>
  <c r="F35" s="1"/>
  <c r="D37" i="12" l="1"/>
  <c r="E36"/>
  <c r="F36" s="1"/>
  <c r="E36" i="1"/>
  <c r="F36" s="1"/>
  <c r="D37"/>
  <c r="D38" i="12" l="1"/>
  <c r="E37"/>
  <c r="F37" s="1"/>
  <c r="D38" i="1"/>
  <c r="E37"/>
  <c r="F37" s="1"/>
  <c r="D39" i="12" l="1"/>
  <c r="E38"/>
  <c r="F38" s="1"/>
  <c r="F38" i="1"/>
  <c r="E38"/>
  <c r="D39"/>
  <c r="D40" i="12" l="1"/>
  <c r="E39"/>
  <c r="F39" s="1"/>
  <c r="D40" i="1"/>
  <c r="E39"/>
  <c r="F39" s="1"/>
  <c r="D41" i="12" l="1"/>
  <c r="E40"/>
  <c r="F40" s="1"/>
  <c r="E40" i="1"/>
  <c r="F40" s="1"/>
  <c r="D41"/>
  <c r="D42" i="12" l="1"/>
  <c r="E41"/>
  <c r="F41" s="1"/>
  <c r="D42" i="1"/>
  <c r="E41"/>
  <c r="F41" s="1"/>
  <c r="D43" i="12" l="1"/>
  <c r="E42"/>
  <c r="F42" s="1"/>
  <c r="E42" i="1"/>
  <c r="F42" s="1"/>
  <c r="D43"/>
  <c r="G44" i="12" l="1"/>
  <c r="G45" s="1"/>
  <c r="G46" s="1"/>
  <c r="G47" s="1"/>
  <c r="G48" s="1"/>
  <c r="G49" s="1"/>
  <c r="G50" s="1"/>
  <c r="G51" s="1"/>
  <c r="G52" s="1"/>
  <c r="G53" s="1"/>
  <c r="G54" s="1"/>
  <c r="G55" s="1"/>
  <c r="G56" s="1"/>
  <c r="E43"/>
  <c r="F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G44" i="1"/>
  <c r="G45" s="1"/>
  <c r="G46" s="1"/>
  <c r="G47" s="1"/>
  <c r="G48" s="1"/>
  <c r="G49" s="1"/>
  <c r="G50" s="1"/>
  <c r="G51" s="1"/>
  <c r="G52" s="1"/>
  <c r="G53" s="1"/>
  <c r="G54" s="1"/>
  <c r="G55" s="1"/>
  <c r="G56" s="1"/>
  <c r="E43"/>
  <c r="F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</calcChain>
</file>

<file path=xl/sharedStrings.xml><?xml version="1.0" encoding="utf-8"?>
<sst xmlns="http://schemas.openxmlformats.org/spreadsheetml/2006/main" count="68" uniqueCount="36">
  <si>
    <t>Retirement Planning</t>
  </si>
  <si>
    <t>Parameters</t>
  </si>
  <si>
    <t>Current income</t>
  </si>
  <si>
    <t>Current savings</t>
  </si>
  <si>
    <t>Employer savings rate</t>
  </si>
  <si>
    <t>Age</t>
  </si>
  <si>
    <t>Return on assets</t>
  </si>
  <si>
    <t xml:space="preserve">   pre-retirement</t>
  </si>
  <si>
    <t xml:space="preserve">   post-retirement</t>
  </si>
  <si>
    <t>Percent of final income spent</t>
  </si>
  <si>
    <t>Decision</t>
  </si>
  <si>
    <t>Savings rate</t>
  </si>
  <si>
    <t>Model</t>
  </si>
  <si>
    <t>Income</t>
  </si>
  <si>
    <t>Income growth rate</t>
  </si>
  <si>
    <t>Retirement assets</t>
  </si>
  <si>
    <t xml:space="preserve">Consumption </t>
  </si>
  <si>
    <t>post retirement</t>
  </si>
  <si>
    <t>post returement</t>
  </si>
  <si>
    <t>pre retirement</t>
  </si>
  <si>
    <t xml:space="preserve">Savings out of </t>
  </si>
  <si>
    <t>income</t>
  </si>
  <si>
    <t>DATA TABLE</t>
  </si>
  <si>
    <t>Parameter</t>
  </si>
  <si>
    <t>-10 Pct</t>
  </si>
  <si>
    <t>+10 Pct</t>
  </si>
  <si>
    <t>Range</t>
  </si>
  <si>
    <t>Base Case Result</t>
  </si>
  <si>
    <t>PARAMETER INFO</t>
  </si>
  <si>
    <t>Base Case</t>
  </si>
  <si>
    <t>% Sensitivity</t>
  </si>
  <si>
    <t>-%</t>
  </si>
  <si>
    <t>+%</t>
  </si>
  <si>
    <t>Pre-retirement return</t>
  </si>
  <si>
    <t>Post-retirement return</t>
  </si>
  <si>
    <t>$H$56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</si>
</sst>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6">
    <font>
      <sz val="12"/>
      <name val="Times New Roman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6" fontId="0" fillId="0" borderId="0" xfId="0" applyNumberFormat="1"/>
    <xf numFmtId="0" fontId="0" fillId="0" borderId="0" xfId="0" quotePrefix="1" applyAlignment="1">
      <alignment horizontal="left"/>
    </xf>
    <xf numFmtId="9" fontId="0" fillId="0" borderId="0" xfId="0" applyNumberFormat="1"/>
    <xf numFmtId="0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2" fillId="0" borderId="0" xfId="0" applyFont="1"/>
    <xf numFmtId="15" fontId="2" fillId="0" borderId="0" xfId="0" applyNumberFormat="1" applyFont="1"/>
    <xf numFmtId="0" fontId="2" fillId="0" borderId="0" xfId="0" quotePrefix="1" applyFont="1" applyAlignment="1">
      <alignment horizontal="left"/>
    </xf>
    <xf numFmtId="10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5" fillId="0" borderId="0" xfId="0" applyNumberFormat="1" applyFont="1"/>
    <xf numFmtId="0" fontId="5" fillId="0" borderId="0" xfId="0" applyFont="1"/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5595287689282026"/>
          <c:y val="8.5714551446402068E-2"/>
          <c:w val="0.66468382758988209"/>
          <c:h val="0.68889102458774998"/>
        </c:manualLayout>
      </c:layout>
      <c:scatterChart>
        <c:scatterStyle val="lineMarker"/>
        <c:ser>
          <c:idx val="0"/>
          <c:order val="0"/>
          <c:tx>
            <c:strRef>
              <c:f>'Figure 5.5'!$B$1</c:f>
              <c:strCache>
                <c:ptCount val="1"/>
                <c:pt idx="0">
                  <c:v>$H$56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5.5'!$A$2:$A$21</c:f>
              <c:numCache>
                <c:formatCode>0.00%</c:formatCode>
                <c:ptCount val="2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</c:numCache>
            </c:numRef>
          </c:xVal>
          <c:yVal>
            <c:numRef>
              <c:f>'Figure 5.5'!$B$2:$B$21</c:f>
              <c:numCache>
                <c:formatCode>"$"#,##0_);[Red]\("$"#,##0\)</c:formatCode>
                <c:ptCount val="20"/>
                <c:pt idx="0">
                  <c:v>31154.59</c:v>
                </c:pt>
                <c:pt idx="1">
                  <c:v>187838.42</c:v>
                </c:pt>
                <c:pt idx="2">
                  <c:v>344522.25</c:v>
                </c:pt>
                <c:pt idx="3">
                  <c:v>501206.08</c:v>
                </c:pt>
                <c:pt idx="4">
                  <c:v>657889.91</c:v>
                </c:pt>
                <c:pt idx="5">
                  <c:v>814573.74</c:v>
                </c:pt>
                <c:pt idx="6">
                  <c:v>971257.57</c:v>
                </c:pt>
                <c:pt idx="7">
                  <c:v>1127941.3999999999</c:v>
                </c:pt>
                <c:pt idx="8">
                  <c:v>1284625.23</c:v>
                </c:pt>
                <c:pt idx="9">
                  <c:v>1441309.06</c:v>
                </c:pt>
                <c:pt idx="10">
                  <c:v>1597992.89</c:v>
                </c:pt>
                <c:pt idx="11">
                  <c:v>1754676.71</c:v>
                </c:pt>
                <c:pt idx="12">
                  <c:v>1911360.54</c:v>
                </c:pt>
                <c:pt idx="13">
                  <c:v>2068044.37</c:v>
                </c:pt>
                <c:pt idx="14">
                  <c:v>2224728.2000000002</c:v>
                </c:pt>
                <c:pt idx="15">
                  <c:v>2381412.0299999998</c:v>
                </c:pt>
                <c:pt idx="16">
                  <c:v>2538095.86</c:v>
                </c:pt>
                <c:pt idx="17">
                  <c:v>2694779.69</c:v>
                </c:pt>
                <c:pt idx="18">
                  <c:v>2851463.52</c:v>
                </c:pt>
                <c:pt idx="19">
                  <c:v>3008147.35</c:v>
                </c:pt>
              </c:numCache>
            </c:numRef>
          </c:yVal>
        </c:ser>
        <c:axId val="303376640"/>
        <c:axId val="303395584"/>
      </c:scatterChart>
      <c:valAx>
        <c:axId val="303376640"/>
        <c:scaling>
          <c:orientation val="minMax"/>
          <c:max val="0.2"/>
          <c:min val="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Savings rate</a:t>
                </a:r>
              </a:p>
            </c:rich>
          </c:tx>
          <c:layout>
            <c:manualLayout>
              <c:xMode val="edge"/>
              <c:yMode val="edge"/>
              <c:x val="0.49603278756822072"/>
              <c:y val="0.87619314252385139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395584"/>
        <c:crossesAt val="31154.59"/>
        <c:crossBetween val="midCat"/>
        <c:majorUnit val="0.05"/>
        <c:minorUnit val="8.0000000000000019E-3"/>
      </c:valAx>
      <c:valAx>
        <c:axId val="303395584"/>
        <c:scaling>
          <c:orientation val="minMax"/>
          <c:min val="31154.5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Final Assets</a:t>
                </a:r>
              </a:p>
            </c:rich>
          </c:tx>
          <c:layout>
            <c:manualLayout>
              <c:xMode val="edge"/>
              <c:yMode val="edge"/>
              <c:x val="3.1746031746031744E-2"/>
              <c:y val="0.28888988876390465"/>
            </c:manualLayout>
          </c:layout>
          <c:spPr>
            <a:noFill/>
            <a:ln w="25400">
              <a:noFill/>
            </a:ln>
          </c:spPr>
        </c:title>
        <c:numFmt formatCode="&quot;$&quot;#,##0_);[Red]\(&quot;$&quot;#,##0\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376640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Tornado Sensitivity Chart</a:t>
            </a:r>
          </a:p>
        </c:rich>
      </c:tx>
      <c:layout>
        <c:manualLayout>
          <c:xMode val="edge"/>
          <c:yMode val="edge"/>
          <c:x val="0.295940170940171"/>
          <c:y val="2.76497695852534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747890111564048"/>
          <c:y val="0.26267320509493375"/>
          <c:w val="0.69551354616714456"/>
          <c:h val="0.64823445935708801"/>
        </c:manualLayout>
      </c:layout>
      <c:barChart>
        <c:barDir val="bar"/>
        <c:grouping val="clustered"/>
        <c:ser>
          <c:idx val="0"/>
          <c:order val="0"/>
          <c:tx>
            <c:strRef>
              <c:f>'Figure 5.6'!$O$2</c:f>
              <c:strCache>
                <c:ptCount val="1"/>
                <c:pt idx="0">
                  <c:v>-10 Pct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'Figure 5.6'!$N$3:$N$7</c:f>
              <c:strCache>
                <c:ptCount val="5"/>
                <c:pt idx="0">
                  <c:v>Pre-retirement return</c:v>
                </c:pt>
                <c:pt idx="1">
                  <c:v>Percent of final income spent</c:v>
                </c:pt>
                <c:pt idx="2">
                  <c:v>Income growth rate</c:v>
                </c:pt>
                <c:pt idx="3">
                  <c:v>Post-retirement return</c:v>
                </c:pt>
                <c:pt idx="4">
                  <c:v>Savings rate</c:v>
                </c:pt>
              </c:strCache>
            </c:strRef>
          </c:cat>
          <c:val>
            <c:numRef>
              <c:f>'Figure 5.6'!$O$3:$O$7</c:f>
              <c:numCache>
                <c:formatCode>#,##0</c:formatCode>
                <c:ptCount val="5"/>
                <c:pt idx="0">
                  <c:v>240368.20499999999</c:v>
                </c:pt>
                <c:pt idx="1">
                  <c:v>985643.80200000003</c:v>
                </c:pt>
                <c:pt idx="2">
                  <c:v>827649.10849999997</c:v>
                </c:pt>
                <c:pt idx="3">
                  <c:v>523446.41230000003</c:v>
                </c:pt>
                <c:pt idx="4">
                  <c:v>579547.99609999999</c:v>
                </c:pt>
              </c:numCache>
            </c:numRef>
          </c:val>
        </c:ser>
        <c:ser>
          <c:idx val="1"/>
          <c:order val="1"/>
          <c:tx>
            <c:strRef>
              <c:f>'Figure 5.6'!$P$2</c:f>
              <c:strCache>
                <c:ptCount val="1"/>
                <c:pt idx="0">
                  <c:v>+10 Pct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'Figure 5.6'!$N$3:$N$7</c:f>
              <c:strCache>
                <c:ptCount val="5"/>
                <c:pt idx="0">
                  <c:v>Pre-retirement return</c:v>
                </c:pt>
                <c:pt idx="1">
                  <c:v>Percent of final income spent</c:v>
                </c:pt>
                <c:pt idx="2">
                  <c:v>Income growth rate</c:v>
                </c:pt>
                <c:pt idx="3">
                  <c:v>Post-retirement return</c:v>
                </c:pt>
                <c:pt idx="4">
                  <c:v>Savings rate</c:v>
                </c:pt>
              </c:strCache>
            </c:strRef>
          </c:cat>
          <c:val>
            <c:numRef>
              <c:f>'Figure 5.6'!$P$3:$P$7</c:f>
              <c:numCache>
                <c:formatCode>#,##0</c:formatCode>
                <c:ptCount val="5"/>
                <c:pt idx="0">
                  <c:v>1131804.0659</c:v>
                </c:pt>
                <c:pt idx="1">
                  <c:v>330136.01939999999</c:v>
                </c:pt>
                <c:pt idx="2">
                  <c:v>471885.03049999999</c:v>
                </c:pt>
                <c:pt idx="3">
                  <c:v>802418.8443</c:v>
                </c:pt>
                <c:pt idx="4">
                  <c:v>736231.82530000003</c:v>
                </c:pt>
              </c:numCache>
            </c:numRef>
          </c:val>
        </c:ser>
        <c:overlap val="100"/>
        <c:axId val="303445120"/>
        <c:axId val="303447040"/>
      </c:barChart>
      <c:catAx>
        <c:axId val="303445120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Parameter</a:t>
                </a:r>
              </a:p>
            </c:rich>
          </c:tx>
          <c:layout>
            <c:manualLayout>
              <c:xMode val="edge"/>
              <c:yMode val="edge"/>
              <c:x val="1.7094017094017099E-2"/>
              <c:y val="0.48387177409275467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47040"/>
        <c:crossesAt val="657889.91070000001"/>
        <c:auto val="1"/>
        <c:lblAlgn val="ctr"/>
        <c:lblOffset val="100"/>
        <c:tickLblSkip val="1"/>
        <c:tickMarkSkip val="1"/>
      </c:catAx>
      <c:valAx>
        <c:axId val="303447040"/>
        <c:scaling>
          <c:orientation val="minMax"/>
          <c:max val="1200000"/>
          <c:min val="200000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Final Assets</a:t>
                </a:r>
              </a:p>
            </c:rich>
          </c:tx>
          <c:layout>
            <c:manualLayout>
              <c:xMode val="edge"/>
              <c:yMode val="edge"/>
              <c:x val="0.51923133005810174"/>
              <c:y val="0.1459295007478904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45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7542779908921651"/>
          <c:y val="0.92780483084775689"/>
          <c:w val="0.25961560894631763"/>
          <c:h val="6.14440936818381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9525</xdr:rowOff>
    </xdr:from>
    <xdr:to>
      <xdr:col>10</xdr:col>
      <xdr:colOff>47625</xdr:colOff>
      <xdr:row>15</xdr:row>
      <xdr:rowOff>9525</xdr:rowOff>
    </xdr:to>
    <xdr:graphicFrame macro="">
      <xdr:nvGraphicFramePr>
        <xdr:cNvPr id="40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13</xdr:col>
      <xdr:colOff>47625</xdr:colOff>
      <xdr:row>31</xdr:row>
      <xdr:rowOff>0</xdr:rowOff>
    </xdr:to>
    <xdr:graphicFrame macro="">
      <xdr:nvGraphicFramePr>
        <xdr:cNvPr id="5122" name="Tornad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topLeftCell="A25" zoomScale="75" workbookViewId="0">
      <selection activeCell="A25" sqref="A1:IV65536"/>
    </sheetView>
  </sheetViews>
  <sheetFormatPr defaultRowHeight="15.75"/>
  <cols>
    <col min="1" max="1" width="9.75" bestFit="1" customWidth="1"/>
    <col min="2" max="2" width="5.5" customWidth="1"/>
    <col min="3" max="3" width="25" bestFit="1" customWidth="1"/>
    <col min="4" max="4" width="9.25" bestFit="1" customWidth="1"/>
    <col min="5" max="5" width="14.125" bestFit="1" customWidth="1"/>
    <col min="6" max="6" width="17" bestFit="1" customWidth="1"/>
    <col min="7" max="7" width="14.75" bestFit="1" customWidth="1"/>
    <col min="8" max="8" width="17" bestFit="1" customWidth="1"/>
  </cols>
  <sheetData>
    <row r="1" spans="1:4">
      <c r="A1" s="7" t="s">
        <v>0</v>
      </c>
      <c r="B1" s="7"/>
    </row>
    <row r="2" spans="1:4">
      <c r="A2" s="7"/>
      <c r="B2" s="7"/>
    </row>
    <row r="3" spans="1:4">
      <c r="A3" s="8"/>
      <c r="B3" s="7"/>
    </row>
    <row r="4" spans="1:4">
      <c r="A4" s="7"/>
      <c r="B4" s="7"/>
    </row>
    <row r="5" spans="1:4">
      <c r="A5" s="7"/>
      <c r="B5" s="7" t="s">
        <v>1</v>
      </c>
    </row>
    <row r="6" spans="1:4">
      <c r="A6" s="7"/>
      <c r="B6" s="7"/>
      <c r="C6" t="s">
        <v>2</v>
      </c>
      <c r="D6" s="1">
        <v>116000</v>
      </c>
    </row>
    <row r="7" spans="1:4">
      <c r="A7" s="7"/>
      <c r="B7" s="7"/>
      <c r="C7" t="s">
        <v>3</v>
      </c>
      <c r="D7" s="1">
        <v>167000</v>
      </c>
    </row>
    <row r="8" spans="1:4">
      <c r="A8" s="7"/>
      <c r="B8" s="7"/>
      <c r="C8" s="2" t="s">
        <v>4</v>
      </c>
      <c r="D8" s="3">
        <v>0.1</v>
      </c>
    </row>
    <row r="9" spans="1:4">
      <c r="A9" s="7"/>
      <c r="B9" s="7"/>
      <c r="C9" t="s">
        <v>3</v>
      </c>
      <c r="D9" s="1">
        <v>9500</v>
      </c>
    </row>
    <row r="10" spans="1:4">
      <c r="A10" s="7"/>
      <c r="B10" s="7"/>
      <c r="C10" t="s">
        <v>5</v>
      </c>
      <c r="D10" s="4">
        <v>46</v>
      </c>
    </row>
    <row r="11" spans="1:4">
      <c r="A11" s="7"/>
      <c r="B11" s="7"/>
      <c r="C11" t="s">
        <v>6</v>
      </c>
    </row>
    <row r="12" spans="1:4">
      <c r="A12" s="7"/>
      <c r="B12" s="7"/>
      <c r="C12" t="s">
        <v>7</v>
      </c>
      <c r="D12" s="3">
        <v>0.08</v>
      </c>
    </row>
    <row r="13" spans="1:4">
      <c r="A13" s="7"/>
      <c r="B13" s="7"/>
      <c r="C13" t="s">
        <v>8</v>
      </c>
      <c r="D13" s="3">
        <v>0.05</v>
      </c>
    </row>
    <row r="14" spans="1:4">
      <c r="A14" s="7"/>
      <c r="B14" s="7"/>
      <c r="C14" t="s">
        <v>9</v>
      </c>
      <c r="D14" s="3">
        <v>0.7</v>
      </c>
    </row>
    <row r="15" spans="1:4">
      <c r="A15" s="7"/>
      <c r="B15" s="7"/>
      <c r="C15" t="s">
        <v>14</v>
      </c>
      <c r="D15" s="3">
        <v>0.04</v>
      </c>
    </row>
    <row r="16" spans="1:4">
      <c r="A16" s="7"/>
      <c r="B16" s="7"/>
    </row>
    <row r="17" spans="1:8">
      <c r="A17" s="7"/>
      <c r="B17" s="7" t="s">
        <v>10</v>
      </c>
    </row>
    <row r="18" spans="1:8">
      <c r="A18" s="7"/>
      <c r="B18" s="7"/>
      <c r="C18" t="s">
        <v>11</v>
      </c>
      <c r="D18" s="10">
        <v>0.05</v>
      </c>
    </row>
    <row r="19" spans="1:8">
      <c r="A19" s="7"/>
      <c r="B19" s="7"/>
      <c r="D19" s="3"/>
    </row>
    <row r="20" spans="1:8">
      <c r="A20" s="7"/>
      <c r="B20" s="7"/>
      <c r="C20" s="7"/>
      <c r="D20" s="7"/>
      <c r="E20" s="7" t="s">
        <v>20</v>
      </c>
      <c r="F20" s="7" t="s">
        <v>15</v>
      </c>
      <c r="G20" s="7" t="s">
        <v>16</v>
      </c>
      <c r="H20" s="7" t="s">
        <v>15</v>
      </c>
    </row>
    <row r="21" spans="1:8">
      <c r="A21" s="7"/>
      <c r="B21" s="7" t="s">
        <v>12</v>
      </c>
      <c r="C21" s="7" t="s">
        <v>5</v>
      </c>
      <c r="D21" s="7" t="s">
        <v>13</v>
      </c>
      <c r="E21" s="7" t="s">
        <v>21</v>
      </c>
      <c r="F21" s="7" t="s">
        <v>19</v>
      </c>
      <c r="G21" s="7" t="s">
        <v>17</v>
      </c>
      <c r="H21" s="9" t="s">
        <v>18</v>
      </c>
    </row>
    <row r="22" spans="1:8">
      <c r="C22">
        <f>D10</f>
        <v>46</v>
      </c>
      <c r="D22" s="6">
        <f>D6</f>
        <v>116000</v>
      </c>
      <c r="E22" s="1">
        <f>($D$8+$D$18)*D22</f>
        <v>17400.000000000004</v>
      </c>
      <c r="F22" s="1">
        <f>D7</f>
        <v>167000</v>
      </c>
    </row>
    <row r="23" spans="1:8">
      <c r="C23">
        <f>C22+1</f>
        <v>47</v>
      </c>
      <c r="D23" s="5">
        <f>D22*(1+$D$15)</f>
        <v>120640</v>
      </c>
      <c r="E23" s="1">
        <f t="shared" ref="E23:E43" si="0">($D$8+$D$18)*D23</f>
        <v>18096.000000000004</v>
      </c>
      <c r="F23" s="1">
        <f>F22*(1+$D$12)+E23</f>
        <v>198456</v>
      </c>
    </row>
    <row r="24" spans="1:8">
      <c r="C24">
        <f t="shared" ref="C24:C56" si="1">C23+1</f>
        <v>48</v>
      </c>
      <c r="D24" s="5">
        <f t="shared" ref="D24:D43" si="2">D23*(1+$D$15)</f>
        <v>125465.60000000001</v>
      </c>
      <c r="E24" s="1">
        <f t="shared" si="0"/>
        <v>18819.840000000004</v>
      </c>
      <c r="F24" s="1">
        <f t="shared" ref="F24:F43" si="3">F23*(1+$D$12)+E24</f>
        <v>233152.32</v>
      </c>
    </row>
    <row r="25" spans="1:8">
      <c r="C25">
        <f t="shared" si="1"/>
        <v>49</v>
      </c>
      <c r="D25" s="5">
        <f t="shared" si="2"/>
        <v>130484.22400000002</v>
      </c>
      <c r="E25" s="1">
        <f t="shared" si="0"/>
        <v>19572.633600000005</v>
      </c>
      <c r="F25" s="1">
        <f t="shared" si="3"/>
        <v>271377.13920000003</v>
      </c>
    </row>
    <row r="26" spans="1:8">
      <c r="C26">
        <f t="shared" si="1"/>
        <v>50</v>
      </c>
      <c r="D26" s="5">
        <f t="shared" si="2"/>
        <v>135703.59296000001</v>
      </c>
      <c r="E26" s="1">
        <f t="shared" si="0"/>
        <v>20355.538944000004</v>
      </c>
      <c r="F26" s="1">
        <f t="shared" si="3"/>
        <v>313442.84928000008</v>
      </c>
    </row>
    <row r="27" spans="1:8">
      <c r="C27">
        <f t="shared" si="1"/>
        <v>51</v>
      </c>
      <c r="D27" s="5">
        <f t="shared" si="2"/>
        <v>141131.73667840002</v>
      </c>
      <c r="E27" s="1">
        <f t="shared" si="0"/>
        <v>21169.760501760007</v>
      </c>
      <c r="F27" s="1">
        <f t="shared" si="3"/>
        <v>359688.03772416012</v>
      </c>
    </row>
    <row r="28" spans="1:8">
      <c r="C28">
        <f t="shared" si="1"/>
        <v>52</v>
      </c>
      <c r="D28" s="5">
        <f t="shared" si="2"/>
        <v>146777.00614553603</v>
      </c>
      <c r="E28" s="1">
        <f t="shared" si="0"/>
        <v>22016.550921830407</v>
      </c>
      <c r="F28" s="1">
        <f t="shared" si="3"/>
        <v>410479.63166392338</v>
      </c>
    </row>
    <row r="29" spans="1:8">
      <c r="C29">
        <f t="shared" si="1"/>
        <v>53</v>
      </c>
      <c r="D29" s="5">
        <f t="shared" si="2"/>
        <v>152648.08639135747</v>
      </c>
      <c r="E29" s="1">
        <f t="shared" si="0"/>
        <v>22897.212958703625</v>
      </c>
      <c r="F29" s="1">
        <f t="shared" si="3"/>
        <v>466215.21515574091</v>
      </c>
    </row>
    <row r="30" spans="1:8">
      <c r="C30">
        <f t="shared" si="1"/>
        <v>54</v>
      </c>
      <c r="D30" s="5">
        <f t="shared" si="2"/>
        <v>158754.00984701177</v>
      </c>
      <c r="E30" s="1">
        <f t="shared" si="0"/>
        <v>23813.101477051769</v>
      </c>
      <c r="F30" s="1">
        <f t="shared" si="3"/>
        <v>527325.53384525201</v>
      </c>
    </row>
    <row r="31" spans="1:8">
      <c r="C31">
        <f t="shared" si="1"/>
        <v>55</v>
      </c>
      <c r="D31" s="5">
        <f t="shared" si="2"/>
        <v>165104.17024089224</v>
      </c>
      <c r="E31" s="1">
        <f t="shared" si="0"/>
        <v>24765.625536133841</v>
      </c>
      <c r="F31" s="1">
        <f t="shared" si="3"/>
        <v>594277.20208900608</v>
      </c>
    </row>
    <row r="32" spans="1:8">
      <c r="C32">
        <f t="shared" si="1"/>
        <v>56</v>
      </c>
      <c r="D32" s="5">
        <f t="shared" si="2"/>
        <v>171708.33705052795</v>
      </c>
      <c r="E32" s="1">
        <f t="shared" si="0"/>
        <v>25756.250557579195</v>
      </c>
      <c r="F32" s="1">
        <f t="shared" si="3"/>
        <v>667575.62881370587</v>
      </c>
    </row>
    <row r="33" spans="3:8">
      <c r="C33">
        <f t="shared" si="1"/>
        <v>57</v>
      </c>
      <c r="D33" s="5">
        <f t="shared" si="2"/>
        <v>178576.67053254906</v>
      </c>
      <c r="E33" s="1">
        <f t="shared" si="0"/>
        <v>26786.500579882362</v>
      </c>
      <c r="F33" s="1">
        <f t="shared" si="3"/>
        <v>747768.17969868483</v>
      </c>
    </row>
    <row r="34" spans="3:8">
      <c r="C34">
        <f t="shared" si="1"/>
        <v>58</v>
      </c>
      <c r="D34" s="5">
        <f t="shared" si="2"/>
        <v>185719.73735385103</v>
      </c>
      <c r="E34" s="1">
        <f t="shared" si="0"/>
        <v>27857.960603077659</v>
      </c>
      <c r="F34" s="1">
        <f t="shared" si="3"/>
        <v>835447.59467765735</v>
      </c>
    </row>
    <row r="35" spans="3:8">
      <c r="C35">
        <f t="shared" si="1"/>
        <v>59</v>
      </c>
      <c r="D35" s="5">
        <f t="shared" si="2"/>
        <v>193148.52684800507</v>
      </c>
      <c r="E35" s="1">
        <f t="shared" si="0"/>
        <v>28972.279027200766</v>
      </c>
      <c r="F35" s="1">
        <f t="shared" si="3"/>
        <v>931255.68127907079</v>
      </c>
    </row>
    <row r="36" spans="3:8">
      <c r="C36">
        <f t="shared" si="1"/>
        <v>60</v>
      </c>
      <c r="D36" s="5">
        <f t="shared" si="2"/>
        <v>200874.46792192527</v>
      </c>
      <c r="E36" s="1">
        <f t="shared" si="0"/>
        <v>30131.170188288794</v>
      </c>
      <c r="F36" s="1">
        <f t="shared" si="3"/>
        <v>1035887.3059696853</v>
      </c>
    </row>
    <row r="37" spans="3:8">
      <c r="C37">
        <f t="shared" si="1"/>
        <v>61</v>
      </c>
      <c r="D37" s="5">
        <f t="shared" si="2"/>
        <v>208909.4466388023</v>
      </c>
      <c r="E37" s="1">
        <f t="shared" si="0"/>
        <v>31336.416995820349</v>
      </c>
      <c r="F37" s="1">
        <f t="shared" si="3"/>
        <v>1150094.7074430806</v>
      </c>
    </row>
    <row r="38" spans="3:8">
      <c r="C38">
        <f t="shared" si="1"/>
        <v>62</v>
      </c>
      <c r="D38" s="5">
        <f t="shared" si="2"/>
        <v>217265.82450435439</v>
      </c>
      <c r="E38" s="1">
        <f t="shared" si="0"/>
        <v>32589.873675653162</v>
      </c>
      <c r="F38" s="1">
        <f t="shared" si="3"/>
        <v>1274692.1577141804</v>
      </c>
    </row>
    <row r="39" spans="3:8">
      <c r="C39">
        <f t="shared" si="1"/>
        <v>63</v>
      </c>
      <c r="D39" s="5">
        <f t="shared" si="2"/>
        <v>225956.45748452857</v>
      </c>
      <c r="E39" s="1">
        <f t="shared" si="0"/>
        <v>33893.468622679291</v>
      </c>
      <c r="F39" s="1">
        <f t="shared" si="3"/>
        <v>1410560.9989539944</v>
      </c>
    </row>
    <row r="40" spans="3:8">
      <c r="C40">
        <f t="shared" si="1"/>
        <v>64</v>
      </c>
      <c r="D40" s="5">
        <f t="shared" si="2"/>
        <v>234994.71578390972</v>
      </c>
      <c r="E40" s="1">
        <f t="shared" si="0"/>
        <v>35249.207367586467</v>
      </c>
      <c r="F40" s="1">
        <f t="shared" si="3"/>
        <v>1558655.0862379004</v>
      </c>
    </row>
    <row r="41" spans="3:8">
      <c r="C41">
        <f t="shared" si="1"/>
        <v>65</v>
      </c>
      <c r="D41" s="5">
        <f t="shared" si="2"/>
        <v>244394.50441526613</v>
      </c>
      <c r="E41" s="1">
        <f t="shared" si="0"/>
        <v>36659.175662289927</v>
      </c>
      <c r="F41" s="1">
        <f t="shared" si="3"/>
        <v>1720006.6687992224</v>
      </c>
    </row>
    <row r="42" spans="3:8">
      <c r="C42">
        <f t="shared" si="1"/>
        <v>66</v>
      </c>
      <c r="D42" s="5">
        <f t="shared" si="2"/>
        <v>254170.28459187679</v>
      </c>
      <c r="E42" s="1">
        <f t="shared" si="0"/>
        <v>38125.542688781527</v>
      </c>
      <c r="F42" s="1">
        <f t="shared" si="3"/>
        <v>1895732.7449919421</v>
      </c>
    </row>
    <row r="43" spans="3:8">
      <c r="C43">
        <f t="shared" si="1"/>
        <v>67</v>
      </c>
      <c r="D43" s="5">
        <f t="shared" si="2"/>
        <v>264337.09597555187</v>
      </c>
      <c r="E43" s="1">
        <f t="shared" si="0"/>
        <v>39650.564396332789</v>
      </c>
      <c r="F43" s="1">
        <f t="shared" si="3"/>
        <v>2087041.9289876302</v>
      </c>
    </row>
    <row r="44" spans="3:8">
      <c r="C44">
        <f t="shared" si="1"/>
        <v>68</v>
      </c>
      <c r="D44" s="5"/>
      <c r="E44" s="1"/>
      <c r="G44" s="5">
        <f>D14*D43</f>
        <v>185035.96718288629</v>
      </c>
      <c r="H44" s="1">
        <f>F43*(1+$D$13)-G44</f>
        <v>2006358.0582541255</v>
      </c>
    </row>
    <row r="45" spans="3:8">
      <c r="C45">
        <f t="shared" si="1"/>
        <v>69</v>
      </c>
      <c r="D45" s="5"/>
      <c r="E45" s="1"/>
      <c r="G45" s="5">
        <f>G44</f>
        <v>185035.96718288629</v>
      </c>
      <c r="H45" s="1">
        <f>H44*(1+$D$13)-G45</f>
        <v>1921639.9939839453</v>
      </c>
    </row>
    <row r="46" spans="3:8">
      <c r="C46">
        <f t="shared" si="1"/>
        <v>70</v>
      </c>
      <c r="D46" s="5"/>
      <c r="E46" s="1"/>
      <c r="G46" s="5">
        <f t="shared" ref="G46:G56" si="4">G45</f>
        <v>185035.96718288629</v>
      </c>
      <c r="H46" s="1">
        <f t="shared" ref="H46:H56" si="5">H45*(1+$D$13)-G46</f>
        <v>1832686.0265002563</v>
      </c>
    </row>
    <row r="47" spans="3:8">
      <c r="C47">
        <f t="shared" si="1"/>
        <v>71</v>
      </c>
      <c r="D47" s="5"/>
      <c r="E47" s="1"/>
      <c r="G47" s="5">
        <f t="shared" si="4"/>
        <v>185035.96718288629</v>
      </c>
      <c r="H47" s="1">
        <f t="shared" si="5"/>
        <v>1739284.3606423829</v>
      </c>
    </row>
    <row r="48" spans="3:8">
      <c r="C48">
        <f t="shared" si="1"/>
        <v>72</v>
      </c>
      <c r="D48" s="5"/>
      <c r="E48" s="1"/>
      <c r="G48" s="5">
        <f t="shared" si="4"/>
        <v>185035.96718288629</v>
      </c>
      <c r="H48" s="1">
        <f t="shared" si="5"/>
        <v>1641212.6114916159</v>
      </c>
    </row>
    <row r="49" spans="3:8">
      <c r="C49">
        <f t="shared" si="1"/>
        <v>73</v>
      </c>
      <c r="D49" s="5"/>
      <c r="E49" s="1"/>
      <c r="G49" s="5">
        <f t="shared" si="4"/>
        <v>185035.96718288629</v>
      </c>
      <c r="H49" s="1">
        <f t="shared" si="5"/>
        <v>1538237.2748833105</v>
      </c>
    </row>
    <row r="50" spans="3:8">
      <c r="C50">
        <f t="shared" si="1"/>
        <v>74</v>
      </c>
      <c r="D50" s="5"/>
      <c r="E50" s="1"/>
      <c r="G50" s="5">
        <f t="shared" si="4"/>
        <v>185035.96718288629</v>
      </c>
      <c r="H50" s="1">
        <f t="shared" si="5"/>
        <v>1430113.1714445897</v>
      </c>
    </row>
    <row r="51" spans="3:8">
      <c r="C51">
        <f t="shared" si="1"/>
        <v>75</v>
      </c>
      <c r="D51" s="5"/>
      <c r="E51" s="1"/>
      <c r="G51" s="5">
        <f t="shared" si="4"/>
        <v>185035.96718288629</v>
      </c>
      <c r="H51" s="1">
        <f t="shared" si="5"/>
        <v>1316582.862833933</v>
      </c>
    </row>
    <row r="52" spans="3:8">
      <c r="C52">
        <f t="shared" si="1"/>
        <v>76</v>
      </c>
      <c r="D52" s="5"/>
      <c r="E52" s="1"/>
      <c r="G52" s="5">
        <f t="shared" si="4"/>
        <v>185035.96718288629</v>
      </c>
      <c r="H52" s="1">
        <f t="shared" si="5"/>
        <v>1197376.0387927433</v>
      </c>
    </row>
    <row r="53" spans="3:8">
      <c r="C53">
        <f t="shared" si="1"/>
        <v>77</v>
      </c>
      <c r="D53" s="5"/>
      <c r="E53" s="1"/>
      <c r="G53" s="5">
        <f t="shared" si="4"/>
        <v>185035.96718288629</v>
      </c>
      <c r="H53" s="1">
        <f t="shared" si="5"/>
        <v>1072208.8735494942</v>
      </c>
    </row>
    <row r="54" spans="3:8">
      <c r="C54">
        <f t="shared" si="1"/>
        <v>78</v>
      </c>
      <c r="D54" s="5"/>
      <c r="E54" s="1"/>
      <c r="G54" s="5">
        <f t="shared" si="4"/>
        <v>185035.96718288629</v>
      </c>
      <c r="H54" s="1">
        <f t="shared" si="5"/>
        <v>940783.35004408262</v>
      </c>
    </row>
    <row r="55" spans="3:8">
      <c r="C55">
        <f t="shared" si="1"/>
        <v>79</v>
      </c>
      <c r="D55" s="5"/>
      <c r="E55" s="1"/>
      <c r="G55" s="5">
        <f t="shared" si="4"/>
        <v>185035.96718288629</v>
      </c>
      <c r="H55" s="1">
        <f t="shared" si="5"/>
        <v>802786.55036340049</v>
      </c>
    </row>
    <row r="56" spans="3:8">
      <c r="C56">
        <f t="shared" si="1"/>
        <v>80</v>
      </c>
      <c r="D56" s="5"/>
      <c r="E56" s="1"/>
      <c r="G56" s="5">
        <f t="shared" si="4"/>
        <v>185035.96718288629</v>
      </c>
      <c r="H56" s="1">
        <f t="shared" si="5"/>
        <v>657889.91069868428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showFormulas="1" zoomScale="69" zoomScaleNormal="69" workbookViewId="0">
      <selection activeCell="D51" sqref="D51"/>
    </sheetView>
  </sheetViews>
  <sheetFormatPr defaultRowHeight="15.75"/>
  <cols>
    <col min="1" max="1" width="10.5" customWidth="1"/>
    <col min="2" max="2" width="5.875" customWidth="1"/>
    <col min="3" max="3" width="12.75" customWidth="1"/>
    <col min="4" max="4" width="8.5" customWidth="1"/>
    <col min="5" max="5" width="10" customWidth="1"/>
    <col min="6" max="6" width="10.5" customWidth="1"/>
    <col min="7" max="7" width="8.625" customWidth="1"/>
    <col min="8" max="8" width="10.625" customWidth="1"/>
    <col min="9" max="256" width="26.875" customWidth="1"/>
  </cols>
  <sheetData>
    <row r="1" spans="1:4">
      <c r="A1" s="7" t="s">
        <v>0</v>
      </c>
      <c r="B1" s="7"/>
    </row>
    <row r="2" spans="1:4">
      <c r="A2" s="7"/>
      <c r="B2" s="7"/>
    </row>
    <row r="3" spans="1:4">
      <c r="A3" s="8"/>
      <c r="B3" s="7"/>
    </row>
    <row r="4" spans="1:4">
      <c r="A4" s="7"/>
      <c r="B4" s="7"/>
    </row>
    <row r="5" spans="1:4">
      <c r="A5" s="7"/>
      <c r="B5" s="7" t="s">
        <v>1</v>
      </c>
    </row>
    <row r="6" spans="1:4">
      <c r="A6" s="7"/>
      <c r="B6" s="7"/>
      <c r="C6" t="s">
        <v>2</v>
      </c>
      <c r="D6" s="1">
        <v>116000</v>
      </c>
    </row>
    <row r="7" spans="1:4">
      <c r="A7" s="7"/>
      <c r="B7" s="7"/>
      <c r="C7" t="s">
        <v>3</v>
      </c>
      <c r="D7" s="1">
        <v>167000</v>
      </c>
    </row>
    <row r="8" spans="1:4">
      <c r="A8" s="7"/>
      <c r="B8" s="7"/>
      <c r="C8" s="2" t="s">
        <v>4</v>
      </c>
      <c r="D8" s="3">
        <v>0.1</v>
      </c>
    </row>
    <row r="9" spans="1:4">
      <c r="A9" s="7"/>
      <c r="B9" s="7"/>
      <c r="C9" t="s">
        <v>3</v>
      </c>
      <c r="D9" s="1">
        <v>9500</v>
      </c>
    </row>
    <row r="10" spans="1:4">
      <c r="A10" s="7"/>
      <c r="B10" s="7"/>
      <c r="C10" t="s">
        <v>5</v>
      </c>
      <c r="D10" s="4">
        <v>46</v>
      </c>
    </row>
    <row r="11" spans="1:4">
      <c r="A11" s="7"/>
      <c r="B11" s="7"/>
      <c r="C11" t="s">
        <v>6</v>
      </c>
    </row>
    <row r="12" spans="1:4">
      <c r="A12" s="7"/>
      <c r="B12" s="7"/>
      <c r="C12" t="s">
        <v>7</v>
      </c>
      <c r="D12" s="3">
        <v>0.08</v>
      </c>
    </row>
    <row r="13" spans="1:4">
      <c r="A13" s="7"/>
      <c r="B13" s="7"/>
      <c r="C13" t="s">
        <v>8</v>
      </c>
      <c r="D13" s="3">
        <v>0.05</v>
      </c>
    </row>
    <row r="14" spans="1:4">
      <c r="A14" s="7"/>
      <c r="B14" s="7"/>
      <c r="C14" t="s">
        <v>9</v>
      </c>
      <c r="D14" s="3">
        <v>0.7</v>
      </c>
    </row>
    <row r="15" spans="1:4">
      <c r="A15" s="7"/>
      <c r="B15" s="7"/>
      <c r="C15" t="s">
        <v>14</v>
      </c>
      <c r="D15" s="3">
        <v>0.04</v>
      </c>
    </row>
    <row r="16" spans="1:4">
      <c r="A16" s="7"/>
      <c r="B16" s="7"/>
    </row>
    <row r="17" spans="1:8">
      <c r="A17" s="7"/>
      <c r="B17" s="7" t="s">
        <v>10</v>
      </c>
    </row>
    <row r="18" spans="1:8">
      <c r="A18" s="7"/>
      <c r="B18" s="7"/>
      <c r="C18" t="s">
        <v>11</v>
      </c>
      <c r="D18" s="10">
        <v>0.05</v>
      </c>
    </row>
    <row r="19" spans="1:8">
      <c r="A19" s="7"/>
      <c r="B19" s="7"/>
      <c r="D19" s="3"/>
    </row>
    <row r="20" spans="1:8">
      <c r="A20" s="7"/>
      <c r="B20" s="7"/>
      <c r="C20" s="7"/>
      <c r="D20" s="7"/>
      <c r="E20" s="7" t="s">
        <v>20</v>
      </c>
      <c r="F20" s="7" t="s">
        <v>15</v>
      </c>
      <c r="G20" s="7" t="s">
        <v>16</v>
      </c>
      <c r="H20" s="7" t="s">
        <v>15</v>
      </c>
    </row>
    <row r="21" spans="1:8">
      <c r="A21" s="7"/>
      <c r="B21" s="7" t="s">
        <v>12</v>
      </c>
      <c r="C21" s="7" t="s">
        <v>5</v>
      </c>
      <c r="D21" s="7" t="s">
        <v>13</v>
      </c>
      <c r="E21" s="7" t="s">
        <v>21</v>
      </c>
      <c r="F21" s="7" t="s">
        <v>19</v>
      </c>
      <c r="G21" s="7" t="s">
        <v>17</v>
      </c>
      <c r="H21" s="9" t="s">
        <v>18</v>
      </c>
    </row>
    <row r="22" spans="1:8">
      <c r="C22">
        <f>D10</f>
        <v>46</v>
      </c>
      <c r="D22" s="6">
        <f>D6</f>
        <v>116000</v>
      </c>
      <c r="E22" s="1">
        <f>($D$8+$D$18)*D22</f>
        <v>17400.000000000004</v>
      </c>
      <c r="F22" s="1">
        <f>D7</f>
        <v>167000</v>
      </c>
    </row>
    <row r="23" spans="1:8">
      <c r="C23">
        <f>C22+1</f>
        <v>47</v>
      </c>
      <c r="D23" s="5">
        <f>D22*(1+$D$15)</f>
        <v>120640</v>
      </c>
      <c r="E23" s="1">
        <f t="shared" ref="E23:E43" si="0">($D$8+$D$18)*D23</f>
        <v>18096.000000000004</v>
      </c>
      <c r="F23" s="1">
        <f>F22*(1+$D$12)+E23</f>
        <v>198456</v>
      </c>
    </row>
    <row r="24" spans="1:8">
      <c r="C24">
        <f t="shared" ref="C24:C56" si="1">C23+1</f>
        <v>48</v>
      </c>
      <c r="D24" s="5">
        <f t="shared" ref="D24:D43" si="2">D23*(1+$D$15)</f>
        <v>125465.60000000001</v>
      </c>
      <c r="E24" s="1">
        <f t="shared" si="0"/>
        <v>18819.840000000004</v>
      </c>
      <c r="F24" s="1">
        <f t="shared" ref="F24:F43" si="3">F23*(1+$D$12)+E24</f>
        <v>233152.32</v>
      </c>
    </row>
    <row r="25" spans="1:8">
      <c r="C25">
        <f t="shared" si="1"/>
        <v>49</v>
      </c>
      <c r="D25" s="5">
        <f t="shared" si="2"/>
        <v>130484.22400000002</v>
      </c>
      <c r="E25" s="1">
        <f t="shared" si="0"/>
        <v>19572.633600000005</v>
      </c>
      <c r="F25" s="1">
        <f t="shared" si="3"/>
        <v>271377.13920000003</v>
      </c>
    </row>
    <row r="26" spans="1:8">
      <c r="C26">
        <f t="shared" si="1"/>
        <v>50</v>
      </c>
      <c r="D26" s="5">
        <f t="shared" si="2"/>
        <v>135703.59296000001</v>
      </c>
      <c r="E26" s="1">
        <f t="shared" si="0"/>
        <v>20355.538944000004</v>
      </c>
      <c r="F26" s="1">
        <f t="shared" si="3"/>
        <v>313442.84928000008</v>
      </c>
    </row>
    <row r="27" spans="1:8">
      <c r="C27">
        <f t="shared" si="1"/>
        <v>51</v>
      </c>
      <c r="D27" s="5">
        <f t="shared" si="2"/>
        <v>141131.73667840002</v>
      </c>
      <c r="E27" s="1">
        <f t="shared" si="0"/>
        <v>21169.760501760007</v>
      </c>
      <c r="F27" s="1">
        <f t="shared" si="3"/>
        <v>359688.03772416012</v>
      </c>
    </row>
    <row r="28" spans="1:8">
      <c r="C28">
        <f t="shared" si="1"/>
        <v>52</v>
      </c>
      <c r="D28" s="5">
        <f t="shared" si="2"/>
        <v>146777.00614553603</v>
      </c>
      <c r="E28" s="1">
        <f t="shared" si="0"/>
        <v>22016.550921830407</v>
      </c>
      <c r="F28" s="1">
        <f t="shared" si="3"/>
        <v>410479.63166392338</v>
      </c>
    </row>
    <row r="29" spans="1:8">
      <c r="C29">
        <f t="shared" si="1"/>
        <v>53</v>
      </c>
      <c r="D29" s="5">
        <f t="shared" si="2"/>
        <v>152648.08639135747</v>
      </c>
      <c r="E29" s="1">
        <f t="shared" si="0"/>
        <v>22897.212958703625</v>
      </c>
      <c r="F29" s="1">
        <f t="shared" si="3"/>
        <v>466215.21515574091</v>
      </c>
    </row>
    <row r="30" spans="1:8">
      <c r="C30">
        <f t="shared" si="1"/>
        <v>54</v>
      </c>
      <c r="D30" s="5">
        <f t="shared" si="2"/>
        <v>158754.00984701177</v>
      </c>
      <c r="E30" s="1">
        <f t="shared" si="0"/>
        <v>23813.101477051769</v>
      </c>
      <c r="F30" s="1">
        <f t="shared" si="3"/>
        <v>527325.53384525201</v>
      </c>
    </row>
    <row r="31" spans="1:8">
      <c r="C31">
        <f t="shared" si="1"/>
        <v>55</v>
      </c>
      <c r="D31" s="5">
        <f t="shared" si="2"/>
        <v>165104.17024089224</v>
      </c>
      <c r="E31" s="1">
        <f t="shared" si="0"/>
        <v>24765.625536133841</v>
      </c>
      <c r="F31" s="1">
        <f t="shared" si="3"/>
        <v>594277.20208900608</v>
      </c>
    </row>
    <row r="32" spans="1:8">
      <c r="C32">
        <f t="shared" si="1"/>
        <v>56</v>
      </c>
      <c r="D32" s="5">
        <f t="shared" si="2"/>
        <v>171708.33705052795</v>
      </c>
      <c r="E32" s="1">
        <f t="shared" si="0"/>
        <v>25756.250557579195</v>
      </c>
      <c r="F32" s="1">
        <f t="shared" si="3"/>
        <v>667575.62881370587</v>
      </c>
    </row>
    <row r="33" spans="3:8">
      <c r="C33">
        <f t="shared" si="1"/>
        <v>57</v>
      </c>
      <c r="D33" s="5">
        <f t="shared" si="2"/>
        <v>178576.67053254906</v>
      </c>
      <c r="E33" s="1">
        <f t="shared" si="0"/>
        <v>26786.500579882362</v>
      </c>
      <c r="F33" s="1">
        <f t="shared" si="3"/>
        <v>747768.17969868483</v>
      </c>
    </row>
    <row r="34" spans="3:8">
      <c r="C34">
        <f t="shared" si="1"/>
        <v>58</v>
      </c>
      <c r="D34" s="5">
        <f t="shared" si="2"/>
        <v>185719.73735385103</v>
      </c>
      <c r="E34" s="1">
        <f t="shared" si="0"/>
        <v>27857.960603077659</v>
      </c>
      <c r="F34" s="1">
        <f t="shared" si="3"/>
        <v>835447.59467765735</v>
      </c>
    </row>
    <row r="35" spans="3:8">
      <c r="C35">
        <f t="shared" si="1"/>
        <v>59</v>
      </c>
      <c r="D35" s="5">
        <f t="shared" si="2"/>
        <v>193148.52684800507</v>
      </c>
      <c r="E35" s="1">
        <f t="shared" si="0"/>
        <v>28972.279027200766</v>
      </c>
      <c r="F35" s="1">
        <f t="shared" si="3"/>
        <v>931255.68127907079</v>
      </c>
    </row>
    <row r="36" spans="3:8">
      <c r="C36">
        <f t="shared" si="1"/>
        <v>60</v>
      </c>
      <c r="D36" s="5">
        <f t="shared" si="2"/>
        <v>200874.46792192527</v>
      </c>
      <c r="E36" s="1">
        <f t="shared" si="0"/>
        <v>30131.170188288794</v>
      </c>
      <c r="F36" s="1">
        <f t="shared" si="3"/>
        <v>1035887.3059696853</v>
      </c>
    </row>
    <row r="37" spans="3:8">
      <c r="C37">
        <f t="shared" si="1"/>
        <v>61</v>
      </c>
      <c r="D37" s="5">
        <f t="shared" si="2"/>
        <v>208909.4466388023</v>
      </c>
      <c r="E37" s="1">
        <f t="shared" si="0"/>
        <v>31336.416995820349</v>
      </c>
      <c r="F37" s="1">
        <f t="shared" si="3"/>
        <v>1150094.7074430806</v>
      </c>
    </row>
    <row r="38" spans="3:8">
      <c r="C38">
        <f t="shared" si="1"/>
        <v>62</v>
      </c>
      <c r="D38" s="5">
        <f t="shared" si="2"/>
        <v>217265.82450435439</v>
      </c>
      <c r="E38" s="1">
        <f t="shared" si="0"/>
        <v>32589.873675653162</v>
      </c>
      <c r="F38" s="1">
        <f t="shared" si="3"/>
        <v>1274692.1577141804</v>
      </c>
    </row>
    <row r="39" spans="3:8">
      <c r="C39">
        <f t="shared" si="1"/>
        <v>63</v>
      </c>
      <c r="D39" s="5">
        <f t="shared" si="2"/>
        <v>225956.45748452857</v>
      </c>
      <c r="E39" s="1">
        <f t="shared" si="0"/>
        <v>33893.468622679291</v>
      </c>
      <c r="F39" s="1">
        <f t="shared" si="3"/>
        <v>1410560.9989539944</v>
      </c>
    </row>
    <row r="40" spans="3:8">
      <c r="C40">
        <f t="shared" si="1"/>
        <v>64</v>
      </c>
      <c r="D40" s="5">
        <f t="shared" si="2"/>
        <v>234994.71578390972</v>
      </c>
      <c r="E40" s="1">
        <f t="shared" si="0"/>
        <v>35249.207367586467</v>
      </c>
      <c r="F40" s="1">
        <f t="shared" si="3"/>
        <v>1558655.0862379004</v>
      </c>
    </row>
    <row r="41" spans="3:8">
      <c r="C41">
        <f t="shared" si="1"/>
        <v>65</v>
      </c>
      <c r="D41" s="5">
        <f t="shared" si="2"/>
        <v>244394.50441526613</v>
      </c>
      <c r="E41" s="1">
        <f t="shared" si="0"/>
        <v>36659.175662289927</v>
      </c>
      <c r="F41" s="1">
        <f t="shared" si="3"/>
        <v>1720006.6687992224</v>
      </c>
    </row>
    <row r="42" spans="3:8">
      <c r="C42">
        <f t="shared" si="1"/>
        <v>66</v>
      </c>
      <c r="D42" s="5">
        <f t="shared" si="2"/>
        <v>254170.28459187679</v>
      </c>
      <c r="E42" s="1">
        <f t="shared" si="0"/>
        <v>38125.542688781527</v>
      </c>
      <c r="F42" s="1">
        <f t="shared" si="3"/>
        <v>1895732.7449919421</v>
      </c>
    </row>
    <row r="43" spans="3:8">
      <c r="C43">
        <f t="shared" si="1"/>
        <v>67</v>
      </c>
      <c r="D43" s="5">
        <f t="shared" si="2"/>
        <v>264337.09597555187</v>
      </c>
      <c r="E43" s="1">
        <f t="shared" si="0"/>
        <v>39650.564396332789</v>
      </c>
      <c r="F43" s="1">
        <f t="shared" si="3"/>
        <v>2087041.9289876302</v>
      </c>
    </row>
    <row r="44" spans="3:8">
      <c r="C44">
        <f t="shared" si="1"/>
        <v>68</v>
      </c>
      <c r="D44" s="5"/>
      <c r="E44" s="1"/>
      <c r="G44" s="5">
        <f>D14*D43</f>
        <v>185035.96718288629</v>
      </c>
      <c r="H44" s="1">
        <f>F43*(1+$D$13)-G44</f>
        <v>2006358.0582541255</v>
      </c>
    </row>
    <row r="45" spans="3:8">
      <c r="C45">
        <f t="shared" si="1"/>
        <v>69</v>
      </c>
      <c r="D45" s="5"/>
      <c r="E45" s="1"/>
      <c r="G45" s="5">
        <f>G44</f>
        <v>185035.96718288629</v>
      </c>
      <c r="H45" s="1">
        <f>H44*(1+$D$13)-G45</f>
        <v>1921639.9939839453</v>
      </c>
    </row>
    <row r="46" spans="3:8">
      <c r="C46">
        <f t="shared" si="1"/>
        <v>70</v>
      </c>
      <c r="D46" s="5"/>
      <c r="E46" s="1"/>
      <c r="G46" s="5">
        <f t="shared" ref="G46:G56" si="4">G45</f>
        <v>185035.96718288629</v>
      </c>
      <c r="H46" s="1">
        <f t="shared" ref="H46:H56" si="5">H45*(1+$D$13)-G46</f>
        <v>1832686.0265002563</v>
      </c>
    </row>
    <row r="47" spans="3:8">
      <c r="C47">
        <f t="shared" si="1"/>
        <v>71</v>
      </c>
      <c r="D47" s="5"/>
      <c r="E47" s="1"/>
      <c r="G47" s="5">
        <f t="shared" si="4"/>
        <v>185035.96718288629</v>
      </c>
      <c r="H47" s="1">
        <f t="shared" si="5"/>
        <v>1739284.3606423829</v>
      </c>
    </row>
    <row r="48" spans="3:8">
      <c r="C48">
        <f t="shared" si="1"/>
        <v>72</v>
      </c>
      <c r="D48" s="5"/>
      <c r="E48" s="1"/>
      <c r="G48" s="5">
        <f t="shared" si="4"/>
        <v>185035.96718288629</v>
      </c>
      <c r="H48" s="1">
        <f t="shared" si="5"/>
        <v>1641212.6114916159</v>
      </c>
    </row>
    <row r="49" spans="3:8">
      <c r="C49">
        <f t="shared" si="1"/>
        <v>73</v>
      </c>
      <c r="D49" s="5"/>
      <c r="E49" s="1"/>
      <c r="G49" s="5">
        <f t="shared" si="4"/>
        <v>185035.96718288629</v>
      </c>
      <c r="H49" s="1">
        <f t="shared" si="5"/>
        <v>1538237.2748833105</v>
      </c>
    </row>
    <row r="50" spans="3:8">
      <c r="C50">
        <f t="shared" si="1"/>
        <v>74</v>
      </c>
      <c r="D50" s="5"/>
      <c r="E50" s="1"/>
      <c r="G50" s="5">
        <f t="shared" si="4"/>
        <v>185035.96718288629</v>
      </c>
      <c r="H50" s="1">
        <f t="shared" si="5"/>
        <v>1430113.1714445897</v>
      </c>
    </row>
    <row r="51" spans="3:8">
      <c r="C51">
        <f t="shared" si="1"/>
        <v>75</v>
      </c>
      <c r="D51" s="5"/>
      <c r="E51" s="1"/>
      <c r="G51" s="5">
        <f t="shared" si="4"/>
        <v>185035.96718288629</v>
      </c>
      <c r="H51" s="1">
        <f t="shared" si="5"/>
        <v>1316582.862833933</v>
      </c>
    </row>
    <row r="52" spans="3:8">
      <c r="C52">
        <f t="shared" si="1"/>
        <v>76</v>
      </c>
      <c r="D52" s="5"/>
      <c r="E52" s="1"/>
      <c r="G52" s="5">
        <f t="shared" si="4"/>
        <v>185035.96718288629</v>
      </c>
      <c r="H52" s="1">
        <f t="shared" si="5"/>
        <v>1197376.0387927433</v>
      </c>
    </row>
    <row r="53" spans="3:8">
      <c r="C53">
        <f t="shared" si="1"/>
        <v>77</v>
      </c>
      <c r="D53" s="5"/>
      <c r="E53" s="1"/>
      <c r="G53" s="5">
        <f t="shared" si="4"/>
        <v>185035.96718288629</v>
      </c>
      <c r="H53" s="1">
        <f t="shared" si="5"/>
        <v>1072208.8735494942</v>
      </c>
    </row>
    <row r="54" spans="3:8">
      <c r="C54">
        <f t="shared" si="1"/>
        <v>78</v>
      </c>
      <c r="D54" s="5"/>
      <c r="E54" s="1"/>
      <c r="G54" s="5">
        <f t="shared" si="4"/>
        <v>185035.96718288629</v>
      </c>
      <c r="H54" s="1">
        <f t="shared" si="5"/>
        <v>940783.35004408262</v>
      </c>
    </row>
    <row r="55" spans="3:8">
      <c r="C55">
        <f t="shared" si="1"/>
        <v>79</v>
      </c>
      <c r="D55" s="5"/>
      <c r="E55" s="1"/>
      <c r="G55" s="5">
        <f t="shared" si="4"/>
        <v>185035.96718288629</v>
      </c>
      <c r="H55" s="1">
        <f t="shared" si="5"/>
        <v>802786.55036340049</v>
      </c>
    </row>
    <row r="56" spans="3:8">
      <c r="C56">
        <f t="shared" si="1"/>
        <v>80</v>
      </c>
      <c r="D56" s="5"/>
      <c r="E56" s="1"/>
      <c r="G56" s="5">
        <f t="shared" si="4"/>
        <v>185035.96718288629</v>
      </c>
      <c r="H56" s="1">
        <f t="shared" si="5"/>
        <v>657889.91069868428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F21" sqref="F21"/>
    </sheetView>
  </sheetViews>
  <sheetFormatPr defaultRowHeight="15.75"/>
  <cols>
    <col min="1" max="1" width="10" bestFit="1" customWidth="1"/>
    <col min="2" max="2" width="10.5" bestFit="1" customWidth="1"/>
  </cols>
  <sheetData>
    <row r="1" spans="1:2">
      <c r="A1" t="s">
        <v>11</v>
      </c>
      <c r="B1" t="s">
        <v>35</v>
      </c>
    </row>
    <row r="2" spans="1:2">
      <c r="A2" s="10">
        <v>0.01</v>
      </c>
      <c r="B2" s="1">
        <v>31154.59</v>
      </c>
    </row>
    <row r="3" spans="1:2">
      <c r="A3" s="10">
        <v>0.02</v>
      </c>
      <c r="B3" s="1">
        <v>187838.42</v>
      </c>
    </row>
    <row r="4" spans="1:2">
      <c r="A4" s="10">
        <v>0.03</v>
      </c>
      <c r="B4" s="1">
        <v>344522.25</v>
      </c>
    </row>
    <row r="5" spans="1:2">
      <c r="A5" s="10">
        <v>0.04</v>
      </c>
      <c r="B5" s="1">
        <v>501206.08</v>
      </c>
    </row>
    <row r="6" spans="1:2">
      <c r="A6" s="10">
        <v>0.05</v>
      </c>
      <c r="B6" s="1">
        <v>657889.91</v>
      </c>
    </row>
    <row r="7" spans="1:2">
      <c r="A7" s="10">
        <v>0.06</v>
      </c>
      <c r="B7" s="1">
        <v>814573.74</v>
      </c>
    </row>
    <row r="8" spans="1:2">
      <c r="A8" s="10">
        <v>7.0000000000000007E-2</v>
      </c>
      <c r="B8" s="1">
        <v>971257.57</v>
      </c>
    </row>
    <row r="9" spans="1:2">
      <c r="A9" s="10">
        <v>0.08</v>
      </c>
      <c r="B9" s="1">
        <v>1127941.3999999999</v>
      </c>
    </row>
    <row r="10" spans="1:2">
      <c r="A10" s="10">
        <v>0.09</v>
      </c>
      <c r="B10" s="1">
        <v>1284625.23</v>
      </c>
    </row>
    <row r="11" spans="1:2">
      <c r="A11" s="10">
        <v>0.1</v>
      </c>
      <c r="B11" s="1">
        <v>1441309.06</v>
      </c>
    </row>
    <row r="12" spans="1:2">
      <c r="A12" s="10">
        <v>0.11</v>
      </c>
      <c r="B12" s="1">
        <v>1597992.89</v>
      </c>
    </row>
    <row r="13" spans="1:2">
      <c r="A13" s="10">
        <v>0.12</v>
      </c>
      <c r="B13" s="1">
        <v>1754676.71</v>
      </c>
    </row>
    <row r="14" spans="1:2">
      <c r="A14" s="10">
        <v>0.13</v>
      </c>
      <c r="B14" s="1">
        <v>1911360.54</v>
      </c>
    </row>
    <row r="15" spans="1:2">
      <c r="A15" s="10">
        <v>0.14000000000000001</v>
      </c>
      <c r="B15" s="1">
        <v>2068044.37</v>
      </c>
    </row>
    <row r="16" spans="1:2">
      <c r="A16" s="10">
        <v>0.15</v>
      </c>
      <c r="B16" s="1">
        <v>2224728.2000000002</v>
      </c>
    </row>
    <row r="17" spans="1:2">
      <c r="A17" s="10">
        <v>0.16</v>
      </c>
      <c r="B17" s="1">
        <v>2381412.0299999998</v>
      </c>
    </row>
    <row r="18" spans="1:2">
      <c r="A18" s="10">
        <v>0.17</v>
      </c>
      <c r="B18" s="1">
        <v>2538095.86</v>
      </c>
    </row>
    <row r="19" spans="1:2">
      <c r="A19" s="10">
        <v>0.18</v>
      </c>
      <c r="B19" s="1">
        <v>2694779.69</v>
      </c>
    </row>
    <row r="20" spans="1:2">
      <c r="A20" s="10">
        <v>0.19</v>
      </c>
      <c r="B20" s="1">
        <v>2851463.52</v>
      </c>
    </row>
    <row r="21" spans="1:2">
      <c r="A21" s="10">
        <v>0.2</v>
      </c>
      <c r="B21" s="1">
        <v>3008147.35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N1:V8"/>
  <sheetViews>
    <sheetView zoomScale="60" zoomScaleNormal="60" workbookViewId="0">
      <selection activeCell="F35" sqref="F35"/>
    </sheetView>
  </sheetViews>
  <sheetFormatPr defaultRowHeight="15.75"/>
  <cols>
    <col min="14" max="14" width="22.25" bestFit="1" customWidth="1"/>
    <col min="15" max="15" width="8.375" bestFit="1" customWidth="1"/>
    <col min="16" max="16" width="9.25" bestFit="1" customWidth="1"/>
    <col min="17" max="17" width="8.375" bestFit="1" customWidth="1"/>
    <col min="18" max="18" width="14.125" bestFit="1" customWidth="1"/>
    <col min="19" max="19" width="15.375" bestFit="1" customWidth="1"/>
    <col min="20" max="20" width="10.25" bestFit="1" customWidth="1"/>
    <col min="21" max="22" width="4" bestFit="1" customWidth="1"/>
  </cols>
  <sheetData>
    <row r="1" spans="14:22">
      <c r="N1" s="11" t="s">
        <v>22</v>
      </c>
      <c r="O1" s="11"/>
      <c r="P1" s="11"/>
      <c r="Q1" s="11"/>
      <c r="R1" s="11"/>
      <c r="S1" s="11" t="s">
        <v>28</v>
      </c>
      <c r="T1" s="11"/>
      <c r="U1" s="11"/>
      <c r="V1" s="11"/>
    </row>
    <row r="2" spans="14:22"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  <c r="S2" s="12" t="s">
        <v>29</v>
      </c>
      <c r="T2" s="12" t="s">
        <v>30</v>
      </c>
      <c r="U2" s="12" t="s">
        <v>31</v>
      </c>
      <c r="V2" s="12" t="s">
        <v>32</v>
      </c>
    </row>
    <row r="3" spans="14:22">
      <c r="N3" s="13" t="s">
        <v>33</v>
      </c>
      <c r="O3" s="15">
        <v>240368.20499999999</v>
      </c>
      <c r="P3" s="15">
        <v>1131804.0659</v>
      </c>
      <c r="Q3" s="15">
        <v>891435.86090000009</v>
      </c>
      <c r="R3" s="13">
        <v>657889.91070000001</v>
      </c>
      <c r="S3" s="13">
        <v>0.08</v>
      </c>
      <c r="T3" s="13">
        <v>10</v>
      </c>
      <c r="U3" s="13">
        <v>7.2000000000000008E-2</v>
      </c>
      <c r="V3" s="13">
        <v>8.7999999999999995E-2</v>
      </c>
    </row>
    <row r="4" spans="14:22">
      <c r="N4" s="13" t="s">
        <v>9</v>
      </c>
      <c r="O4" s="15">
        <v>985643.80200000003</v>
      </c>
      <c r="P4" s="15">
        <v>330136.01939999999</v>
      </c>
      <c r="Q4" s="15">
        <v>655507.78260000004</v>
      </c>
      <c r="R4" s="13">
        <v>657889.91070000001</v>
      </c>
      <c r="S4" s="13">
        <v>0.7</v>
      </c>
      <c r="T4" s="13">
        <v>10</v>
      </c>
      <c r="U4" s="13">
        <v>0.63</v>
      </c>
      <c r="V4" s="13">
        <v>0.77</v>
      </c>
    </row>
    <row r="5" spans="14:22">
      <c r="N5" s="13" t="s">
        <v>14</v>
      </c>
      <c r="O5" s="15">
        <v>827649.10849999997</v>
      </c>
      <c r="P5" s="15">
        <v>471885.03049999999</v>
      </c>
      <c r="Q5" s="15">
        <v>355764.07799999998</v>
      </c>
      <c r="R5" s="13">
        <v>657889.91070000001</v>
      </c>
      <c r="S5" s="13">
        <v>0.04</v>
      </c>
      <c r="T5" s="13">
        <v>10</v>
      </c>
      <c r="U5" s="13">
        <v>3.6000000000000004E-2</v>
      </c>
      <c r="V5" s="13">
        <v>4.3999999999999997E-2</v>
      </c>
    </row>
    <row r="6" spans="14:22">
      <c r="N6" s="13" t="s">
        <v>34</v>
      </c>
      <c r="O6" s="15">
        <v>523446.41230000003</v>
      </c>
      <c r="P6" s="15">
        <v>802418.8443</v>
      </c>
      <c r="Q6" s="15">
        <v>278972.43199999997</v>
      </c>
      <c r="R6" s="13">
        <v>657889.91070000001</v>
      </c>
      <c r="S6" s="13">
        <v>0.05</v>
      </c>
      <c r="T6" s="13">
        <v>10</v>
      </c>
      <c r="U6" s="13">
        <v>4.4999999999999998E-2</v>
      </c>
      <c r="V6" s="13">
        <v>5.5E-2</v>
      </c>
    </row>
    <row r="7" spans="14:22">
      <c r="N7" s="13" t="s">
        <v>11</v>
      </c>
      <c r="O7" s="15">
        <v>579547.99609999999</v>
      </c>
      <c r="P7" s="15">
        <v>736231.82530000003</v>
      </c>
      <c r="Q7" s="15">
        <v>156683.82920000004</v>
      </c>
      <c r="R7" s="13">
        <v>657889.91070000001</v>
      </c>
      <c r="S7" s="13">
        <v>0.05</v>
      </c>
      <c r="T7" s="13">
        <v>10</v>
      </c>
      <c r="U7" s="13">
        <v>4.4999999999999998E-2</v>
      </c>
      <c r="V7" s="13">
        <v>5.5E-2</v>
      </c>
    </row>
    <row r="8" spans="14:22">
      <c r="N8" s="14"/>
      <c r="O8" s="14"/>
      <c r="P8" s="14"/>
      <c r="Q8" s="14"/>
      <c r="R8" s="14"/>
      <c r="S8" s="14"/>
      <c r="T8" s="14"/>
      <c r="U8" s="14"/>
      <c r="V8" s="14"/>
    </row>
  </sheetData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5.3</vt:lpstr>
      <vt:lpstr>Figure 5.4</vt:lpstr>
      <vt:lpstr>Figure 5.5</vt:lpstr>
      <vt:lpstr>Figure 5.6</vt:lpstr>
    </vt:vector>
  </TitlesOfParts>
  <Company>The Tuck School at Dartmouth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Steve.Powell</dc:creator>
  <cp:lastModifiedBy>Steve.Powell</cp:lastModifiedBy>
  <dcterms:created xsi:type="dcterms:W3CDTF">2006-06-22T16:10:39Z</dcterms:created>
  <dcterms:modified xsi:type="dcterms:W3CDTF">2008-09-14T13:57:44Z</dcterms:modified>
</cp:coreProperties>
</file>